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örungs-Check" sheetId="1" state="visible" r:id="rId1"/>
    <sheet xmlns:r="http://schemas.openxmlformats.org/officeDocument/2006/relationships" name="Quellen &amp; Methodik" sheetId="2" state="visible" r:id="rId2"/>
    <sheet xmlns:r="http://schemas.openxmlformats.org/officeDocument/2006/relationships" name="Anleitu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'##0"/>
  </numFmts>
  <fonts count="19">
    <font>
      <name val="Calibri"/>
      <family val="2"/>
      <color theme="1"/>
      <sz val="11"/>
      <scheme val="minor"/>
    </font>
    <font>
      <name val="Arial"/>
      <b val="1"/>
      <color rgb="00011539"/>
      <sz val="14"/>
    </font>
    <font>
      <name val="Arial"/>
      <i val="1"/>
      <color rgb="004C083B"/>
      <sz val="9"/>
    </font>
    <font>
      <name val="Arial"/>
      <b val="1"/>
      <color rgb="00FFFFFF"/>
      <sz val="10"/>
    </font>
    <font>
      <name val="Arial"/>
      <b val="1"/>
      <color rgb="00FFFFFF"/>
      <sz val="9"/>
    </font>
    <font>
      <name val="Arial"/>
      <b val="1"/>
      <color rgb="00011539"/>
      <sz val="9"/>
    </font>
    <font>
      <name val="Arial"/>
      <color rgb="00333333"/>
      <sz val="9"/>
    </font>
    <font>
      <name val="Arial"/>
      <b val="1"/>
      <color rgb="00000099"/>
      <sz val="10"/>
    </font>
    <font>
      <name val="Arial"/>
      <b val="1"/>
      <color rgb="00011539"/>
      <sz val="10"/>
    </font>
    <font>
      <name val="Arial"/>
      <b val="1"/>
      <color rgb="00000099"/>
      <sz val="12"/>
    </font>
    <font>
      <name val="Arial"/>
      <b val="1"/>
      <color rgb="00FFFFFF"/>
      <sz val="11"/>
    </font>
    <font>
      <name val="Arial"/>
      <color rgb="00011539"/>
      <sz val="10"/>
    </font>
    <font>
      <name val="Arial"/>
      <b val="1"/>
      <color rgb="00000099"/>
      <sz val="11"/>
    </font>
    <font>
      <name val="Arial"/>
      <b val="1"/>
      <color rgb="004C083B"/>
      <sz val="10"/>
    </font>
    <font>
      <name val="Arial"/>
      <b val="1"/>
      <color rgb="00FFFFFF"/>
      <sz val="12"/>
    </font>
    <font>
      <name val="Arial"/>
      <color rgb="00011539"/>
      <sz val="9"/>
    </font>
    <font>
      <name val="Arial"/>
      <i val="1"/>
      <color rgb="005A6070"/>
      <sz val="8"/>
    </font>
    <font>
      <name val="Arial"/>
      <color rgb="005A6070"/>
      <sz val="9"/>
    </font>
    <font>
      <name val="Arial"/>
      <b val="1"/>
      <color rgb="00FF6686"/>
      <sz val="11"/>
    </font>
  </fonts>
  <fills count="10">
    <fill>
      <patternFill/>
    </fill>
    <fill>
      <patternFill patternType="gray125"/>
    </fill>
    <fill>
      <patternFill patternType="solid">
        <fgColor rgb="00C7D3F1"/>
        <bgColor rgb="00C7D3F1"/>
      </patternFill>
    </fill>
    <fill>
      <patternFill patternType="solid">
        <fgColor rgb="00011539"/>
        <bgColor rgb="00011539"/>
      </patternFill>
    </fill>
    <fill>
      <patternFill patternType="solid">
        <fgColor rgb="00E8E9E8"/>
        <bgColor rgb="00E8E9E8"/>
      </patternFill>
    </fill>
    <fill>
      <patternFill patternType="solid">
        <fgColor rgb="00F9F9FC"/>
        <bgColor rgb="00F9F9FC"/>
      </patternFill>
    </fill>
    <fill>
      <patternFill patternType="solid">
        <fgColor rgb="00FFFFFF"/>
        <bgColor rgb="00FFFFFF"/>
      </patternFill>
    </fill>
    <fill>
      <patternFill patternType="solid">
        <fgColor rgb="00EFCDBC"/>
        <bgColor rgb="00EFCDBC"/>
      </patternFill>
    </fill>
    <fill>
      <patternFill patternType="solid">
        <fgColor rgb="00C3E9D7"/>
        <bgColor rgb="00C3E9D7"/>
      </patternFill>
    </fill>
    <fill>
      <patternFill patternType="solid">
        <fgColor rgb="00FFF86D"/>
        <bgColor rgb="00FFF86D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57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  <xf numFmtId="0" fontId="8" fillId="5" borderId="1" applyAlignment="1" pivotButton="0" quotePrefix="0" xfId="0">
      <alignment horizontal="left" vertical="center"/>
    </xf>
    <xf numFmtId="0" fontId="9" fillId="5" borderId="1" applyAlignment="1" pivotButton="0" quotePrefix="0" xfId="0">
      <alignment horizontal="center" vertical="center"/>
    </xf>
    <xf numFmtId="164" fontId="7" fillId="5" borderId="1" applyAlignment="1" pivotButton="0" quotePrefix="0" xfId="0">
      <alignment horizontal="center" vertical="center"/>
    </xf>
    <xf numFmtId="164" fontId="8" fillId="5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left" vertical="center"/>
    </xf>
    <xf numFmtId="0" fontId="7" fillId="5" borderId="1" applyAlignment="1" pivotButton="0" quotePrefix="0" xfId="0">
      <alignment horizontal="center" vertical="center"/>
    </xf>
    <xf numFmtId="0" fontId="8" fillId="6" borderId="1" applyAlignment="1" pivotButton="0" quotePrefix="0" xfId="0">
      <alignment horizontal="left" vertical="center"/>
    </xf>
    <xf numFmtId="0" fontId="9" fillId="6" borderId="1" applyAlignment="1" pivotButton="0" quotePrefix="0" xfId="0">
      <alignment horizontal="center" vertical="center"/>
    </xf>
    <xf numFmtId="164" fontId="7" fillId="6" borderId="1" applyAlignment="1" pivotButton="0" quotePrefix="0" xfId="0">
      <alignment horizontal="center" vertical="center"/>
    </xf>
    <xf numFmtId="164" fontId="8" fillId="6" borderId="1" applyAlignment="1" pivotButton="0" quotePrefix="0" xfId="0">
      <alignment horizontal="center" vertical="center"/>
    </xf>
    <xf numFmtId="0" fontId="10" fillId="3" borderId="1" applyAlignment="1" pivotButton="0" quotePrefix="0" xfId="0">
      <alignment horizontal="left" vertical="center"/>
    </xf>
    <xf numFmtId="0" fontId="10" fillId="3" borderId="1" applyAlignment="1" pivotButton="0" quotePrefix="0" xfId="0">
      <alignment horizontal="center" vertical="center"/>
    </xf>
    <xf numFmtId="164" fontId="10" fillId="3" borderId="1" applyAlignment="1" pivotButton="0" quotePrefix="0" xfId="0">
      <alignment horizontal="center" vertical="center"/>
    </xf>
    <xf numFmtId="2" fontId="7" fillId="5" borderId="1" applyAlignment="1" pivotButton="0" quotePrefix="0" xfId="0">
      <alignment horizontal="center" vertical="center"/>
    </xf>
    <xf numFmtId="0" fontId="8" fillId="4" borderId="1" applyAlignment="1" pivotButton="0" quotePrefix="0" xfId="0">
      <alignment horizontal="left" vertical="center"/>
    </xf>
    <xf numFmtId="0" fontId="8" fillId="4" borderId="1" applyAlignment="1" pivotButton="0" quotePrefix="0" xfId="0">
      <alignment horizontal="center" vertical="center"/>
    </xf>
    <xf numFmtId="0" fontId="11" fillId="2" borderId="1" applyAlignment="1" pivotButton="0" quotePrefix="0" xfId="0">
      <alignment horizontal="left" vertical="center"/>
    </xf>
    <xf numFmtId="0" fontId="12" fillId="2" borderId="1" applyAlignment="1" pivotButton="0" quotePrefix="0" xfId="0">
      <alignment horizontal="center" vertical="center"/>
    </xf>
    <xf numFmtId="164" fontId="11" fillId="2" borderId="1" applyAlignment="1" pivotButton="0" quotePrefix="0" xfId="0">
      <alignment horizontal="center" vertical="center"/>
    </xf>
    <xf numFmtId="0" fontId="11" fillId="2" borderId="1" applyAlignment="1" pivotButton="0" quotePrefix="0" xfId="0">
      <alignment horizontal="center" vertical="center"/>
    </xf>
    <xf numFmtId="164" fontId="13" fillId="2" borderId="1" applyAlignment="1" pivotButton="0" quotePrefix="0" xfId="0">
      <alignment horizontal="center" vertical="center"/>
    </xf>
    <xf numFmtId="0" fontId="11" fillId="7" borderId="1" applyAlignment="1" pivotButton="0" quotePrefix="0" xfId="0">
      <alignment horizontal="left" vertical="center"/>
    </xf>
    <xf numFmtId="0" fontId="12" fillId="7" borderId="1" applyAlignment="1" pivotButton="0" quotePrefix="0" xfId="0">
      <alignment horizontal="center" vertical="center"/>
    </xf>
    <xf numFmtId="164" fontId="11" fillId="7" borderId="1" applyAlignment="1" pivotButton="0" quotePrefix="0" xfId="0">
      <alignment horizontal="center" vertical="center"/>
    </xf>
    <xf numFmtId="0" fontId="11" fillId="7" borderId="1" applyAlignment="1" pivotButton="0" quotePrefix="0" xfId="0">
      <alignment horizontal="center" vertical="center"/>
    </xf>
    <xf numFmtId="164" fontId="13" fillId="7" borderId="1" applyAlignment="1" pivotButton="0" quotePrefix="0" xfId="0">
      <alignment horizontal="center" vertical="center"/>
    </xf>
    <xf numFmtId="0" fontId="11" fillId="8" borderId="1" applyAlignment="1" pivotButton="0" quotePrefix="0" xfId="0">
      <alignment horizontal="left" vertical="center"/>
    </xf>
    <xf numFmtId="0" fontId="12" fillId="8" borderId="1" applyAlignment="1" pivotButton="0" quotePrefix="0" xfId="0">
      <alignment horizontal="center" vertical="center"/>
    </xf>
    <xf numFmtId="164" fontId="11" fillId="8" borderId="1" applyAlignment="1" pivotButton="0" quotePrefix="0" xfId="0">
      <alignment horizontal="center" vertical="center"/>
    </xf>
    <xf numFmtId="0" fontId="11" fillId="8" borderId="1" applyAlignment="1" pivotButton="0" quotePrefix="0" xfId="0">
      <alignment horizontal="center" vertical="center"/>
    </xf>
    <xf numFmtId="164" fontId="13" fillId="8" borderId="1" applyAlignment="1" pivotButton="0" quotePrefix="0" xfId="0">
      <alignment horizontal="center" vertical="center"/>
    </xf>
    <xf numFmtId="0" fontId="11" fillId="9" borderId="1" applyAlignment="1" pivotButton="0" quotePrefix="0" xfId="0">
      <alignment horizontal="left" vertical="center"/>
    </xf>
    <xf numFmtId="0" fontId="12" fillId="9" borderId="1" applyAlignment="1" pivotButton="0" quotePrefix="0" xfId="0">
      <alignment horizontal="center" vertical="center"/>
    </xf>
    <xf numFmtId="164" fontId="11" fillId="9" borderId="1" applyAlignment="1" pivotButton="0" quotePrefix="0" xfId="0">
      <alignment horizontal="center" vertical="center"/>
    </xf>
    <xf numFmtId="0" fontId="11" fillId="9" borderId="1" applyAlignment="1" pivotButton="0" quotePrefix="0" xfId="0">
      <alignment horizontal="center" vertical="center"/>
    </xf>
    <xf numFmtId="164" fontId="13" fillId="9" borderId="1" applyAlignment="1" pivotButton="0" quotePrefix="0" xfId="0">
      <alignment horizontal="center" vertical="center"/>
    </xf>
    <xf numFmtId="9" fontId="12" fillId="2" borderId="1" applyAlignment="1" pivotButton="0" quotePrefix="0" xfId="0">
      <alignment horizontal="center" vertical="center"/>
    </xf>
    <xf numFmtId="164" fontId="14" fillId="3" borderId="1" applyAlignment="1" pivotButton="0" quotePrefix="0" xfId="0">
      <alignment horizontal="center" vertical="center"/>
    </xf>
    <xf numFmtId="0" fontId="15" fillId="5" borderId="1" applyAlignment="1" pivotButton="0" quotePrefix="0" xfId="0">
      <alignment horizontal="left" vertical="center"/>
    </xf>
    <xf numFmtId="164" fontId="11" fillId="5" borderId="1" applyAlignment="1" pivotButton="0" quotePrefix="0" xfId="0">
      <alignment horizontal="center" vertical="center"/>
    </xf>
    <xf numFmtId="0" fontId="16" fillId="6" borderId="1" applyAlignment="1" pivotButton="0" quotePrefix="0" xfId="0">
      <alignment horizontal="center" vertical="center"/>
    </xf>
    <xf numFmtId="0" fontId="14" fillId="3" borderId="1" applyAlignment="1" pivotButton="0" quotePrefix="0" xfId="0">
      <alignment horizontal="left" vertical="center"/>
    </xf>
    <xf numFmtId="0" fontId="15" fillId="6" borderId="1" applyAlignment="1" pivotButton="0" quotePrefix="0" xfId="0">
      <alignment horizontal="left" vertical="center" wrapText="1"/>
    </xf>
    <xf numFmtId="0" fontId="17" fillId="6" borderId="1" applyAlignment="1" pivotButton="0" quotePrefix="0" xfId="0">
      <alignment horizontal="left" vertical="center" wrapText="1"/>
    </xf>
    <xf numFmtId="0" fontId="15" fillId="5" borderId="1" applyAlignment="1" pivotButton="0" quotePrefix="0" xfId="0">
      <alignment horizontal="left" vertical="center" wrapText="1"/>
    </xf>
    <xf numFmtId="0" fontId="17" fillId="5" borderId="1" applyAlignment="1" pivotButton="0" quotePrefix="0" xfId="0">
      <alignment horizontal="left" vertical="center" wrapText="1"/>
    </xf>
    <xf numFmtId="0" fontId="16" fillId="0" borderId="0" applyAlignment="1" pivotButton="0" quotePrefix="0" xfId="0">
      <alignment horizontal="center" vertical="center"/>
    </xf>
    <xf numFmtId="0" fontId="18" fillId="0" borderId="0" applyAlignment="1" pivotButton="0" quotePrefix="0" xfId="0">
      <alignment horizontal="center" vertical="center"/>
    </xf>
    <xf numFmtId="0" fontId="8" fillId="0" borderId="0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0" customWidth="1" min="2" max="2"/>
    <col width="18" customWidth="1" min="3" max="3"/>
    <col width="18" customWidth="1" min="4" max="4"/>
    <col width="22" customWidth="1" min="5" max="5"/>
    <col width="4" customWidth="1" min="6" max="6"/>
    <col width="30" customWidth="1" min="7" max="7"/>
    <col width="10" customWidth="1" min="8" max="8"/>
  </cols>
  <sheetData>
    <row r="1" ht="28" customHeight="1">
      <c r="A1" s="1" t="inlineStr">
        <is>
          <t>LernOrg · Störungs-Check</t>
        </is>
      </c>
    </row>
    <row r="2" ht="16" customHeight="1">
      <c r="A2" s="2" t="inlineStr">
        <is>
          <t>Was kostet der Ballast Ihres Unternehmens?</t>
        </is>
      </c>
    </row>
    <row r="3" ht="6" customHeight="1"/>
    <row r="4" ht="20" customHeight="1">
      <c r="A4" s="3" t="inlineStr">
        <is>
          <t>ANGABEN ZUM BETRIEB</t>
        </is>
      </c>
      <c r="G4" s="4" t="inlineStr">
        <is>
          <t>ANNAHMEN</t>
        </is>
      </c>
    </row>
    <row r="5" ht="20" customHeight="1">
      <c r="A5" s="3" t="inlineStr">
        <is>
          <t>Rolle</t>
        </is>
      </c>
      <c r="B5" s="5" t="inlineStr">
        <is>
          <t>Anzahl</t>
        </is>
      </c>
      <c r="C5" s="5" t="inlineStr">
        <is>
          <t>Ø Bruttolohn/Mt.</t>
        </is>
      </c>
      <c r="D5" s="5" t="inlineStr">
        <is>
          <t>Vollkosten/Std.</t>
        </is>
      </c>
      <c r="E5" s="5" t="inlineStr">
        <is>
          <t>Jahresvollkosten</t>
        </is>
      </c>
      <c r="G5" s="6" t="inlineStr">
        <is>
          <t>Parameter</t>
        </is>
      </c>
      <c r="H5" s="6" t="inlineStr">
        <is>
          <t>Wert</t>
        </is>
      </c>
    </row>
    <row r="6" ht="22" customHeight="1">
      <c r="A6" s="7" t="inlineStr">
        <is>
          <t>Mitarbeitende / Teamleitende</t>
        </is>
      </c>
      <c r="B6" s="8" t="n">
        <v>0</v>
      </c>
      <c r="C6" s="9" t="n">
        <v>5500</v>
      </c>
      <c r="D6" s="10">
        <f>ROUND(C6*H8/H7*H6,0)</f>
        <v/>
      </c>
      <c r="E6" s="10">
        <f>B6*D6*H7</f>
        <v/>
      </c>
      <c r="G6" s="11" t="inlineStr">
        <is>
          <t>Multiplikator (× Bruttolohn)</t>
        </is>
      </c>
      <c r="H6" s="12" t="n">
        <v>1.25</v>
      </c>
    </row>
    <row r="7" ht="22" customHeight="1">
      <c r="A7" s="13" t="inlineStr">
        <is>
          <t>Spezialist*innen / Führungspersonen</t>
        </is>
      </c>
      <c r="B7" s="14" t="n">
        <v>0</v>
      </c>
      <c r="C7" s="15" t="n">
        <v>9000</v>
      </c>
      <c r="D7" s="16">
        <f>ROUND(C7*H8/H7*H6,0)</f>
        <v/>
      </c>
      <c r="E7" s="16">
        <f>B7*D7*H7</f>
        <v/>
      </c>
      <c r="G7" s="11" t="inlineStr">
        <is>
          <t>Jahresarbeitsstunden</t>
        </is>
      </c>
      <c r="H7" s="12" t="n">
        <v>1800</v>
      </c>
    </row>
    <row r="8" ht="22" customHeight="1">
      <c r="A8" s="17" t="inlineStr">
        <is>
          <t>TOTAL</t>
        </is>
      </c>
      <c r="B8" s="18">
        <f>B6+B7</f>
        <v/>
      </c>
      <c r="C8" s="19">
        <f>IFERROR(ROUND((B6*C6+B7*C7)/B8,0),0)</f>
        <v/>
      </c>
      <c r="D8" s="19">
        <f>IFERROR(ROUND((B6*D6+B7*D7)/B8,0),0)</f>
        <v/>
      </c>
      <c r="E8" s="19">
        <f>E6+E7</f>
        <v/>
      </c>
      <c r="G8" s="11" t="inlineStr">
        <is>
          <t>Monate (12 od. 13)</t>
        </is>
      </c>
      <c r="H8" s="12" t="n">
        <v>12</v>
      </c>
    </row>
    <row r="9" ht="6" customHeight="1">
      <c r="G9" s="11" t="inlineStr">
        <is>
          <t>Netto-Wochen / Jahr</t>
        </is>
      </c>
      <c r="H9" s="12" t="n">
        <v>45</v>
      </c>
    </row>
    <row r="10" ht="20" customHeight="1">
      <c r="A10" s="3" t="inlineStr">
        <is>
          <t>WAS STÖRT DAS ARBEITEN? – BALLAST EINSCHÄTZEN</t>
        </is>
      </c>
      <c r="G10" s="11" t="inlineStr">
        <is>
          <t>Gallup Produktivitätsverlust</t>
        </is>
      </c>
      <c r="H10" s="20" t="n">
        <v>0.18</v>
      </c>
    </row>
    <row r="11" ht="18" customHeight="1">
      <c r="A11" s="21" t="inlineStr">
        <is>
          <t>Kategorie</t>
        </is>
      </c>
      <c r="B11" s="22" t="inlineStr">
        <is>
          <t>Min / Woche</t>
        </is>
      </c>
      <c r="C11" s="22" t="inlineStr">
        <is>
          <t>Ø VK/Std.</t>
        </is>
      </c>
      <c r="D11" s="22" t="inlineStr">
        <is>
          <t>Betroffene MA</t>
        </is>
      </c>
      <c r="E11" s="22" t="inlineStr">
        <is>
          <t>Kosten / Jahr</t>
        </is>
      </c>
    </row>
    <row r="12" ht="22" customHeight="1">
      <c r="A12" s="23" t="inlineStr">
        <is>
          <t>Ineffiziente Sitzungen</t>
        </is>
      </c>
      <c r="B12" s="24" t="n">
        <v>60</v>
      </c>
      <c r="C12" s="25">
        <f>$D$8</f>
        <v/>
      </c>
      <c r="D12" s="26">
        <f>$B$8</f>
        <v/>
      </c>
      <c r="E12" s="27">
        <f>ROUND(B12/60*C12*D12*$H$9,0)</f>
        <v/>
      </c>
    </row>
    <row r="13" ht="22" customHeight="1">
      <c r="A13" s="28" t="inlineStr">
        <is>
          <t>Unterbrüche beim Arbeiten</t>
        </is>
      </c>
      <c r="B13" s="29" t="n">
        <v>45</v>
      </c>
      <c r="C13" s="30">
        <f>$D$8</f>
        <v/>
      </c>
      <c r="D13" s="31">
        <f>$B$8</f>
        <v/>
      </c>
      <c r="E13" s="32">
        <f>ROUND(B13/60*C13*D13*$H$9,0)</f>
        <v/>
      </c>
    </row>
    <row r="14" ht="22" customHeight="1">
      <c r="A14" s="33" t="inlineStr">
        <is>
          <t>Mangelnde Zusammenarbeit</t>
        </is>
      </c>
      <c r="B14" s="34" t="n">
        <v>30</v>
      </c>
      <c r="C14" s="35">
        <f>$D$8</f>
        <v/>
      </c>
      <c r="D14" s="36">
        <f>$B$8</f>
        <v/>
      </c>
      <c r="E14" s="37">
        <f>ROUND(B14/60*C14*D14*$H$9,0)</f>
        <v/>
      </c>
    </row>
    <row r="15" ht="22" customHeight="1">
      <c r="A15" s="38" t="inlineStr">
        <is>
          <t>Konflikte</t>
        </is>
      </c>
      <c r="B15" s="39" t="n">
        <v>30</v>
      </c>
      <c r="C15" s="40">
        <f>$D$8</f>
        <v/>
      </c>
      <c r="D15" s="41">
        <f>$B$8</f>
        <v/>
      </c>
      <c r="E15" s="42">
        <f>ROUND(B15/60*C15*D15*$H$9,0)</f>
        <v/>
      </c>
    </row>
    <row r="16" ht="22" customHeight="1">
      <c r="A16" s="23" t="inlineStr">
        <is>
          <t>Dienst nach Vorschrift</t>
        </is>
      </c>
      <c r="B16" s="43" t="n">
        <v>0.1</v>
      </c>
      <c r="C16" s="25">
        <f>$D$8</f>
        <v/>
      </c>
      <c r="D16" s="26">
        <f>$B$8</f>
        <v/>
      </c>
      <c r="E16" s="27">
        <f>ROUND(B16*$B$8*$D$8*$H$7*$H$10,0)</f>
        <v/>
      </c>
    </row>
    <row r="17" ht="22" customHeight="1">
      <c r="A17" s="33" t="inlineStr">
        <is>
          <t>Fluktuation (Abgänge/Jahr)</t>
        </is>
      </c>
      <c r="B17" s="34" t="n">
        <v>0</v>
      </c>
      <c r="C17" s="35">
        <f>$D$8</f>
        <v/>
      </c>
      <c r="D17" s="36">
        <f>$B$8</f>
        <v/>
      </c>
      <c r="E17" s="37">
        <f>ROUND(B17*(5000+($D$6*$H$7/12)*1.0),0)</f>
        <v/>
      </c>
    </row>
    <row r="18" ht="22" customHeight="1">
      <c r="A18" s="28" t="inlineStr">
        <is>
          <t>Warten auf Entscheidungen</t>
        </is>
      </c>
      <c r="B18" s="29" t="n">
        <v>20</v>
      </c>
      <c r="C18" s="30">
        <f>$D$8</f>
        <v/>
      </c>
      <c r="D18" s="31">
        <f>$B$8</f>
        <v/>
      </c>
      <c r="E18" s="32">
        <f>ROUND(B18/60*C18*D18*$H$9,0)</f>
        <v/>
      </c>
    </row>
    <row r="19" ht="6" customHeight="1"/>
    <row r="20" ht="24" customHeight="1">
      <c r="A20" s="17" t="inlineStr">
        <is>
          <t>UNSICHTBARE KOSTEN FÜR DEN BALLAST / JAHR</t>
        </is>
      </c>
      <c r="E20" s="44">
        <f>SUM(E12:E18)</f>
        <v/>
      </c>
    </row>
    <row r="21" ht="18" customHeight="1">
      <c r="A21" s="45" t="inlineStr">
        <is>
          <t>Pro Monat</t>
        </is>
      </c>
      <c r="E21" s="46">
        <f>ROUND(E20/12,0)</f>
        <v/>
      </c>
    </row>
    <row r="22" ht="18" customHeight="1">
      <c r="A22" s="45" t="inlineStr">
        <is>
          <t>Pro Arbeitstag</t>
        </is>
      </c>
      <c r="E22" s="46">
        <f>ROUND(E20/220,0)</f>
        <v/>
      </c>
    </row>
    <row r="24" ht="14" customHeight="1">
      <c r="A24" s="47" t="inlineStr">
        <is>
          <t>lernorg.ch · Führungs- und Organisationsentwicklung · Bern · Biel · Fribourg · Solothurn · Olten · Thun</t>
        </is>
      </c>
    </row>
    <row r="25" ht="13" customHeight="1">
      <c r="A25" s="47" t="inlineStr">
        <is>
          <t>© LernOrg · CC BY-NC-ND 4.0 · creativecommons.org/licenses/by-nc-nd/4.0</t>
        </is>
      </c>
    </row>
  </sheetData>
  <mergeCells count="10">
    <mergeCell ref="G4:H4"/>
    <mergeCell ref="A4:E4"/>
    <mergeCell ref="A2:E2"/>
    <mergeCell ref="A22:D22"/>
    <mergeCell ref="A25:H25"/>
    <mergeCell ref="A10:E10"/>
    <mergeCell ref="A24:H24"/>
    <mergeCell ref="A20:D20"/>
    <mergeCell ref="A21:D21"/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4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50" customWidth="1" min="2" max="2"/>
    <col width="28" customWidth="1" min="3" max="3"/>
    <col width="18" customWidth="1" min="4" max="4"/>
  </cols>
  <sheetData>
    <row r="1" ht="26" customHeight="1">
      <c r="A1" s="48" t="inlineStr">
        <is>
          <t>Quellen &amp; Methodik</t>
        </is>
      </c>
    </row>
    <row r="2" ht="18" customHeight="1">
      <c r="A2" s="21" t="inlineStr">
        <is>
          <t>Ballast-Kategorie</t>
        </is>
      </c>
      <c r="B2" s="21" t="inlineStr">
        <is>
          <t>Formel</t>
        </is>
      </c>
      <c r="C2" s="21" t="inlineStr">
        <is>
          <t>Quelle</t>
        </is>
      </c>
      <c r="D2" s="21" t="inlineStr">
        <is>
          <t>Standardwert</t>
        </is>
      </c>
    </row>
    <row r="3" ht="18" customHeight="1">
      <c r="A3" s="49" t="inlineStr">
        <is>
          <t>Ineffiziente Sitzungen</t>
        </is>
      </c>
      <c r="B3" s="49" t="inlineStr">
        <is>
          <t>Min/Wo÷60 × VK/Std × MA × 45 Wo</t>
        </is>
      </c>
      <c r="C3" s="50" t="inlineStr">
        <is>
          <t>Economiesuisse/Beglinger CH 2024</t>
        </is>
      </c>
      <c r="D3" s="49" t="inlineStr">
        <is>
          <t>60 Min/Wo</t>
        </is>
      </c>
    </row>
    <row r="4" ht="18" customHeight="1">
      <c r="A4" s="51" t="inlineStr">
        <is>
          <t>Unterbrüche beim Arbeiten</t>
        </is>
      </c>
      <c r="B4" s="51" t="inlineStr">
        <is>
          <t>Min/Wo÷60 × VK/Std × MA × 45 Wo</t>
        </is>
      </c>
      <c r="C4" s="52" t="inlineStr">
        <is>
          <t>NWI / Vera Starker 2022</t>
        </is>
      </c>
      <c r="D4" s="51" t="inlineStr">
        <is>
          <t>45 Min/Wo</t>
        </is>
      </c>
    </row>
    <row r="5" ht="18" customHeight="1">
      <c r="A5" s="49" t="inlineStr">
        <is>
          <t>Mangelnde Zusammenarbeit</t>
        </is>
      </c>
      <c r="B5" s="49" t="inlineStr">
        <is>
          <t>Min/Wo÷60 × VK/Std × MA × 45 Wo</t>
        </is>
      </c>
      <c r="C5" s="50" t="inlineStr">
        <is>
          <t>KPMG / SWICA CH 2022</t>
        </is>
      </c>
      <c r="D5" s="49" t="inlineStr">
        <is>
          <t>30 Min/Wo</t>
        </is>
      </c>
    </row>
    <row r="6" ht="18" customHeight="1">
      <c r="A6" s="51" t="inlineStr">
        <is>
          <t>Konflikte</t>
        </is>
      </c>
      <c r="B6" s="51" t="inlineStr">
        <is>
          <t>Min/Wo÷60 × VK/Std × MA × 45 Wo</t>
        </is>
      </c>
      <c r="C6" s="52" t="inlineStr">
        <is>
          <t>CPP Global 2022 · Hernstein Wien 2024</t>
        </is>
      </c>
      <c r="D6" s="51" t="inlineStr">
        <is>
          <t>30 Min/Wo</t>
        </is>
      </c>
    </row>
    <row r="7" ht="18" customHeight="1">
      <c r="A7" s="49" t="inlineStr">
        <is>
          <t>Dienst nach Vorschrift</t>
        </is>
      </c>
      <c r="B7" s="49" t="inlineStr">
        <is>
          <t>% × MA × VK/Std × 1'800h × 18%</t>
        </is>
      </c>
      <c r="C7" s="50" t="inlineStr">
        <is>
          <t>Gallup Global Workplace 2024</t>
        </is>
      </c>
      <c r="D7" s="49" t="inlineStr">
        <is>
          <t>10 %</t>
        </is>
      </c>
    </row>
    <row r="8" ht="18" customHeight="1">
      <c r="A8" s="51" t="inlineStr">
        <is>
          <t>Fluktuation – MA / Teamleitende</t>
        </is>
      </c>
      <c r="B8" s="51" t="inlineStr">
        <is>
          <t>Abg × (5'000 + VK/Std×1'800h÷12×1.0)</t>
        </is>
      </c>
      <c r="C8" s="52" t="inlineStr">
        <is>
          <t>Pfeifer CH 2016 · Gallup 2024</t>
        </is>
      </c>
      <c r="D8" s="51" t="inlineStr">
        <is>
          <t>0 (betriebsspez.)</t>
        </is>
      </c>
    </row>
    <row r="9" ht="18" customHeight="1">
      <c r="A9" s="49" t="inlineStr">
        <is>
          <t>Fluktuation – Spezialist*innen</t>
        </is>
      </c>
      <c r="B9" s="49" t="inlineStr">
        <is>
          <t>Abg × (8'000 + VK/Std×1'800h÷12×1.5)</t>
        </is>
      </c>
      <c r="C9" s="50" t="inlineStr">
        <is>
          <t>Pfeifer CH 2016 · Gallup 2024</t>
        </is>
      </c>
      <c r="D9" s="49" t="inlineStr">
        <is>
          <t>0 (betriebsspez.)</t>
        </is>
      </c>
    </row>
    <row r="10" ht="18" customHeight="1">
      <c r="A10" s="51" t="inlineStr">
        <is>
          <t>Warten auf Entscheidungen</t>
        </is>
      </c>
      <c r="B10" s="51" t="inlineStr">
        <is>
          <t>Min/Wo÷60 × VK/Std × MA × 45 Wo</t>
        </is>
      </c>
      <c r="C10" s="52" t="inlineStr">
        <is>
          <t>Trendstudie Mittelstand 2026</t>
        </is>
      </c>
      <c r="D10" s="51" t="inlineStr">
        <is>
          <t>20 Min/Wo</t>
        </is>
      </c>
    </row>
    <row r="11" ht="18" customHeight="1">
      <c r="A11" s="49" t="inlineStr">
        <is>
          <t>Vollkosten-Berechnung</t>
        </is>
      </c>
      <c r="B11" s="49" t="inlineStr">
        <is>
          <t>Bruttolohn × 12(13) ÷ 1'800h × 1.25</t>
        </is>
      </c>
      <c r="C11" s="50" t="inlineStr">
        <is>
          <t>CH-Faustregel inkl. Sozialabgaben</t>
        </is>
      </c>
      <c r="D11" s="49" t="inlineStr">
        <is>
          <t>–</t>
        </is>
      </c>
    </row>
    <row r="14">
      <c r="A14" s="53" t="inlineStr">
        <is>
          <t>© LernOrg · CC BY-NC-ND 4.0 · creativecommons.org/licenses/by-nc-nd/4.0</t>
        </is>
      </c>
    </row>
  </sheetData>
  <mergeCells count="2">
    <mergeCell ref="A1:D1"/>
    <mergeCell ref="A14:D1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7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65" customWidth="1" min="2" max="2"/>
  </cols>
  <sheetData>
    <row r="1" ht="26" customHeight="1">
      <c r="A1" s="48" t="inlineStr">
        <is>
          <t>Anleitung – LernOrg Störungs-Check</t>
        </is>
      </c>
    </row>
    <row r="3" ht="18" customHeight="1">
      <c r="A3" s="54" t="inlineStr">
        <is>
          <t>1</t>
        </is>
      </c>
      <c r="B3" s="55" t="inlineStr">
        <is>
          <t>Was stört das Arbeiten? – Standardwerte anpassen</t>
        </is>
      </c>
    </row>
    <row r="4" ht="15" customHeight="1">
      <c r="A4" s="54" t="inlineStr"/>
      <c r="B4" s="56" t="inlineStr">
        <is>
          <t>Die Regler in Spalte B (Zeilen 12–18) sind mit Studienwerten voreingestellt.</t>
        </is>
      </c>
    </row>
    <row r="5" ht="15" customHeight="1">
      <c r="A5" s="54" t="inlineStr"/>
      <c r="B5" s="56" t="inlineStr">
        <is>
          <t>Passen Sie die Werte an Ihre betriebliche Realität an.</t>
        </is>
      </c>
    </row>
    <row r="6" ht="15" customHeight="1">
      <c r="A6" s="54" t="inlineStr"/>
      <c r="B6" s="56" t="inlineStr">
        <is>
          <t>Fluktuation (Zeile 17): eigene Abgangszahlen eingeben (0 = kein Wert).</t>
        </is>
      </c>
    </row>
    <row r="7" ht="15" customHeight="1">
      <c r="A7" s="54" t="inlineStr"/>
      <c r="B7" s="56" t="inlineStr">
        <is>
          <t>Dienst nach Vorschrift: Anteil als Dezimalzahl (z.B. 0.10 = 10 %).</t>
        </is>
      </c>
    </row>
    <row r="8" ht="18" customHeight="1">
      <c r="A8" s="54" t="inlineStr">
        <is>
          <t>2</t>
        </is>
      </c>
      <c r="B8" s="55" t="inlineStr">
        <is>
          <t>Angaben zum Betrieb</t>
        </is>
      </c>
    </row>
    <row r="9" ht="15" customHeight="1">
      <c r="A9" s="54" t="inlineStr"/>
      <c r="B9" s="56" t="inlineStr">
        <is>
          <t>Anzahl Mitarbeitende und Spezialist*innen eingeben (Spalte B, Zeilen 6–7).</t>
        </is>
      </c>
    </row>
    <row r="10" ht="15" customHeight="1">
      <c r="A10" s="54" t="inlineStr"/>
      <c r="B10" s="56" t="inlineStr">
        <is>
          <t>Ø Bruttolohn/Mt. angeben (Spalte C). Monate (H8): 12 oder 13 (inkl. 13. Lohn).</t>
        </is>
      </c>
    </row>
    <row r="11" ht="15" customHeight="1">
      <c r="A11" s="54" t="inlineStr"/>
      <c r="B11" s="56" t="inlineStr">
        <is>
          <t>Vollkosten/Std. und Jahresvollkosten berechnen sich automatisch.</t>
        </is>
      </c>
    </row>
    <row r="12" ht="18" customHeight="1">
      <c r="A12" s="54" t="inlineStr">
        <is>
          <t>3</t>
        </is>
      </c>
      <c r="B12" s="55" t="inlineStr">
        <is>
          <t>Ergebnis ablesen</t>
        </is>
      </c>
    </row>
    <row r="13" ht="15" customHeight="1">
      <c r="A13" s="54" t="inlineStr"/>
      <c r="B13" s="56" t="inlineStr">
        <is>
          <t>Zeile 20: Unsichtbare Kosten für den Ballast / Jahr (Gesamtsumme).</t>
        </is>
      </c>
    </row>
    <row r="14" ht="15" customHeight="1">
      <c r="A14" s="54" t="inlineStr"/>
      <c r="B14" s="56" t="inlineStr">
        <is>
          <t>Zeilen 21–22: Aufschlüsselung pro Monat und pro Arbeitstag.</t>
        </is>
      </c>
    </row>
    <row r="17">
      <c r="A17" s="53" t="inlineStr">
        <is>
          <t>© LernOrg · CC BY-NC-ND 4.0 · creativecommons.org/licenses/by-nc-nd/4.0</t>
        </is>
      </c>
    </row>
  </sheetData>
  <mergeCells count="2">
    <mergeCell ref="A1:B1"/>
    <mergeCell ref="A17:B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2026-07-12T22:10:39Z</dcterms:created>
  <dcterms:modified xmlns:dcterms="http://purl.org/dc/terms/" xmlns:xsi="http://www.w3.org/2001/XMLSchema-instance" xsi:type="dcterms:W3CDTF">2026-07-12T22:10:39Z</dcterms:modified>
</cp:coreProperties>
</file>